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6FB9CCC8-3F43-4C9D-BA1F-9F0A5FC6FCC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6" i="10" l="1"/>
  <c r="K90" i="10"/>
  <c r="K96" i="10"/>
  <c r="K24" i="10"/>
  <c r="K174" i="10"/>
  <c r="K125" i="10"/>
  <c r="K126" i="10"/>
  <c r="K66" i="10"/>
  <c r="J174" i="10"/>
  <c r="J126" i="10"/>
  <c r="K36" i="10"/>
  <c r="K30" i="10"/>
  <c r="K78" i="10"/>
  <c r="M96" i="10"/>
  <c r="L96" i="10"/>
  <c r="M24" i="10"/>
  <c r="L24" i="10"/>
  <c r="M174" i="10"/>
  <c r="L174" i="10"/>
  <c r="K120" i="10"/>
  <c r="L156" i="10"/>
  <c r="M156" i="10"/>
  <c r="J15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F270" i="10" s="1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6" i="10" s="1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75" i="10" l="1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85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<sst xmlns="http://schemas.openxmlformats.org/spreadsheetml/2006/main" count="458" uniqueCount="132">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</sst>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Relationship Id="rId1" Type="http://schemas.openxmlformats.org/officeDocument/2006/relationships/externalLinkPath" Target="/Users/&#1070;&#1088;&#1080;&#1089;&#1090;/Desktop/&#1055;&#1077;&#1088;&#1077;&#1076;&#1074;&#1080;&#1078;&#1082;&#1080;%20&#1073;&#1091;&#1093;&#1075;&#1072;&#1083;&#1090;&#1077;&#1088;&#1080;&#1080;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F279" activePane="bottomRight" state="frozen"/>
      <selection pane="topRight" activeCell="F1" sqref="F1"/>
      <selection pane="bottomLeft" activeCell="A8" sqref="A8"/>
      <selection pane="bottomRight" activeCell="F284" sqref="F284:M289"/>
    </sheetView>
  </sheetViews>
  <sheetFormatPr defaultColWidth="9.109375" defaultRowHeight="14.4" x14ac:dyDescent="0.3"/>
  <cols>
    <col min="1" max="1" width="6.33203125" style="1" customWidth="1"/>
    <col min="2" max="2" width="51.6640625" style="2" customWidth="1"/>
    <col min="3" max="3" width="8.5546875" style="3" customWidth="1"/>
    <col min="4" max="4" width="19.33203125" style="2" customWidth="1"/>
    <col min="5" max="5" width="25.109375" style="2" customWidth="1"/>
    <col min="6" max="7" width="20.88671875" style="2" bestFit="1" customWidth="1"/>
    <col min="8" max="8" width="19.5546875" style="2" bestFit="1" customWidth="1"/>
    <col min="9" max="9" width="18.6640625" style="1" bestFit="1" customWidth="1"/>
    <col min="10" max="10" width="19.5546875" style="1" bestFit="1" customWidth="1"/>
    <col min="11" max="11" width="19.5546875" style="1" customWidth="1"/>
    <col min="12" max="12" width="19.5546875" style="5" bestFit="1" customWidth="1"/>
    <col min="13" max="13" width="13.77734375" style="85" customWidth="1"/>
    <col min="14" max="14" width="14.33203125" style="5" bestFit="1" customWidth="1"/>
    <col min="15" max="16384" width="9.109375" style="5"/>
  </cols>
  <sheetData>
    <row r="1" spans="1:13" x14ac:dyDescent="0.3">
      <c r="G1" s="173"/>
      <c r="H1" s="173"/>
      <c r="I1" s="173"/>
      <c r="J1" s="173"/>
      <c r="K1" s="173"/>
      <c r="L1" s="173"/>
      <c r="M1" s="5"/>
    </row>
    <row r="2" spans="1:13" ht="43.8" customHeight="1" x14ac:dyDescent="0.3">
      <c r="G2" s="173" t="s">
        <v>101</v>
      </c>
      <c r="H2" s="173"/>
      <c r="I2" s="173"/>
      <c r="J2" s="173"/>
      <c r="K2" s="173"/>
      <c r="L2" s="173"/>
      <c r="M2" s="5"/>
    </row>
    <row r="3" spans="1:13" x14ac:dyDescent="0.3">
      <c r="G3" s="4"/>
      <c r="H3" s="4"/>
      <c r="I3" s="4"/>
      <c r="J3" s="4"/>
      <c r="K3" s="4"/>
      <c r="L3" s="4"/>
      <c r="M3" s="4"/>
    </row>
    <row r="4" spans="1:13" ht="15" thickBot="1" x14ac:dyDescent="0.35">
      <c r="A4" s="178" t="s">
        <v>53</v>
      </c>
      <c r="B4" s="179"/>
      <c r="C4" s="179"/>
      <c r="D4" s="179"/>
      <c r="E4" s="179"/>
      <c r="F4" s="179"/>
      <c r="G4" s="179"/>
      <c r="H4" s="179"/>
      <c r="I4" s="179"/>
      <c r="J4" s="179"/>
      <c r="K4" s="6"/>
      <c r="M4" s="5"/>
    </row>
    <row r="5" spans="1:13" ht="15" thickTop="1" x14ac:dyDescent="0.3">
      <c r="A5" s="180" t="s">
        <v>6</v>
      </c>
      <c r="B5" s="183" t="s">
        <v>15</v>
      </c>
      <c r="C5" s="183" t="s">
        <v>0</v>
      </c>
      <c r="D5" s="182" t="s">
        <v>14</v>
      </c>
      <c r="E5" s="184" t="s">
        <v>7</v>
      </c>
      <c r="F5" s="182" t="s">
        <v>8</v>
      </c>
      <c r="G5" s="186" t="s">
        <v>102</v>
      </c>
      <c r="H5" s="187"/>
      <c r="I5" s="187"/>
      <c r="J5" s="187"/>
      <c r="K5" s="187"/>
      <c r="L5" s="187"/>
      <c r="M5" s="187"/>
    </row>
    <row r="6" spans="1:13" ht="15" thickBot="1" x14ac:dyDescent="0.35">
      <c r="A6" s="181"/>
      <c r="B6" s="159"/>
      <c r="C6" s="159"/>
      <c r="D6" s="166"/>
      <c r="E6" s="185"/>
      <c r="F6" s="166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5.6" thickTop="1" thickBot="1" x14ac:dyDescent="0.35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5.6" thickTop="1" thickBot="1" x14ac:dyDescent="0.35">
      <c r="A8" s="112" t="s">
        <v>62</v>
      </c>
      <c r="B8" s="115" t="s">
        <v>61</v>
      </c>
      <c r="C8" s="118" t="s">
        <v>119</v>
      </c>
      <c r="D8" s="121" t="s">
        <v>81</v>
      </c>
      <c r="E8" s="14" t="s">
        <v>1</v>
      </c>
      <c r="F8" s="15">
        <f>SUM(G8:M8)</f>
        <v>1319634.2196800001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166731.72162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5.6" thickTop="1" thickBot="1" x14ac:dyDescent="0.35">
      <c r="A9" s="113"/>
      <c r="B9" s="116"/>
      <c r="C9" s="119"/>
      <c r="D9" s="122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15.6" thickTop="1" thickBot="1" x14ac:dyDescent="0.35">
      <c r="A10" s="113"/>
      <c r="B10" s="116"/>
      <c r="C10" s="119"/>
      <c r="D10" s="122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28.8" thickTop="1" thickBot="1" x14ac:dyDescent="0.35">
      <c r="A11" s="113"/>
      <c r="B11" s="116"/>
      <c r="C11" s="119"/>
      <c r="D11" s="122"/>
      <c r="E11" s="18" t="s">
        <v>3</v>
      </c>
      <c r="F11" s="15">
        <f t="shared" si="2"/>
        <v>195124.32014999999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9964</v>
      </c>
      <c r="L11" s="71">
        <f t="shared" ref="L11:M11" si="6">SUM(L17,L35,L41,L47)</f>
        <v>0</v>
      </c>
      <c r="M11" s="87">
        <f t="shared" si="6"/>
        <v>0</v>
      </c>
    </row>
    <row r="12" spans="1:13" ht="15.6" thickTop="1" thickBot="1" x14ac:dyDescent="0.35">
      <c r="A12" s="113"/>
      <c r="B12" s="116"/>
      <c r="C12" s="119"/>
      <c r="D12" s="122"/>
      <c r="E12" s="18" t="s">
        <v>4</v>
      </c>
      <c r="F12" s="15">
        <f t="shared" si="2"/>
        <v>1067267.0809299999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156767.72162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28.8" thickTop="1" thickBot="1" x14ac:dyDescent="0.35">
      <c r="A13" s="127"/>
      <c r="B13" s="126"/>
      <c r="C13" s="146"/>
      <c r="D13" s="124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5.6" thickTop="1" thickBot="1" x14ac:dyDescent="0.35">
      <c r="A14" s="102" t="s">
        <v>49</v>
      </c>
      <c r="B14" s="105" t="s">
        <v>54</v>
      </c>
      <c r="C14" s="96" t="s">
        <v>119</v>
      </c>
      <c r="D14" s="142" t="s">
        <v>36</v>
      </c>
      <c r="E14" s="25" t="s">
        <v>1</v>
      </c>
      <c r="F14" s="15">
        <f t="shared" si="2"/>
        <v>1023199.3286600001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121843.39522999999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5.6" thickTop="1" thickBot="1" x14ac:dyDescent="0.35">
      <c r="A15" s="103"/>
      <c r="B15" s="106"/>
      <c r="C15" s="97"/>
      <c r="D15" s="143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5.6" thickTop="1" thickBot="1" x14ac:dyDescent="0.35">
      <c r="A16" s="103"/>
      <c r="B16" s="106"/>
      <c r="C16" s="97"/>
      <c r="D16" s="143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28.8" thickTop="1" thickBot="1" x14ac:dyDescent="0.35">
      <c r="A17" s="103"/>
      <c r="B17" s="106"/>
      <c r="C17" s="97"/>
      <c r="D17" s="143"/>
      <c r="E17" s="28" t="s">
        <v>3</v>
      </c>
      <c r="F17" s="15">
        <f t="shared" si="2"/>
        <v>195124.32014999999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9964</v>
      </c>
      <c r="L17" s="74">
        <f t="shared" ref="L17:M17" si="15">SUM(L23,L29)</f>
        <v>0</v>
      </c>
      <c r="M17" s="87">
        <f t="shared" si="15"/>
        <v>0</v>
      </c>
    </row>
    <row r="18" spans="1:13" ht="15.6" thickTop="1" thickBot="1" x14ac:dyDescent="0.35">
      <c r="A18" s="103"/>
      <c r="B18" s="106"/>
      <c r="C18" s="97"/>
      <c r="D18" s="143"/>
      <c r="E18" s="28" t="s">
        <v>4</v>
      </c>
      <c r="F18" s="15">
        <f t="shared" si="2"/>
        <v>828075.00851000007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111879.39522999999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28.8" thickTop="1" thickBot="1" x14ac:dyDescent="0.35">
      <c r="A19" s="125"/>
      <c r="B19" s="145"/>
      <c r="C19" s="98"/>
      <c r="D19" s="144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5.6" thickTop="1" thickBot="1" x14ac:dyDescent="0.35">
      <c r="A20" s="99" t="s">
        <v>51</v>
      </c>
      <c r="B20" s="138" t="s">
        <v>19</v>
      </c>
      <c r="C20" s="174" t="s">
        <v>119</v>
      </c>
      <c r="D20" s="93" t="s">
        <v>36</v>
      </c>
      <c r="E20" s="35" t="s">
        <v>1</v>
      </c>
      <c r="F20" s="15">
        <f t="shared" si="2"/>
        <v>817441.35713000002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91598.366949999996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15.6" thickTop="1" thickBot="1" x14ac:dyDescent="0.35">
      <c r="A21" s="100"/>
      <c r="B21" s="139"/>
      <c r="C21" s="150"/>
      <c r="D21" s="94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15.6" thickTop="1" thickBot="1" x14ac:dyDescent="0.35">
      <c r="A22" s="100"/>
      <c r="B22" s="139"/>
      <c r="C22" s="150"/>
      <c r="D22" s="94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28.8" thickTop="1" thickBot="1" x14ac:dyDescent="0.35">
      <c r="A23" s="100"/>
      <c r="B23" s="139"/>
      <c r="C23" s="150"/>
      <c r="D23" s="94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15.6" thickTop="1" thickBot="1" x14ac:dyDescent="0.35">
      <c r="A24" s="100"/>
      <c r="B24" s="139"/>
      <c r="C24" s="150"/>
      <c r="D24" s="94"/>
      <c r="E24" s="39" t="s">
        <v>4</v>
      </c>
      <c r="F24" s="15">
        <f t="shared" si="2"/>
        <v>737441.35713000002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95462.67311-3864.30616</f>
        <v>91598.366949999996</v>
      </c>
      <c r="L24" s="77">
        <f>92694.626+31500+965.30089</f>
        <v>125159.92689</v>
      </c>
      <c r="M24" s="87">
        <f>42873.444+31500+974.91356</f>
        <v>75348.357560000004</v>
      </c>
    </row>
    <row r="25" spans="1:13" ht="28.8" thickTop="1" thickBot="1" x14ac:dyDescent="0.35">
      <c r="A25" s="137"/>
      <c r="B25" s="140"/>
      <c r="C25" s="161"/>
      <c r="D25" s="141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5.6" thickTop="1" thickBot="1" x14ac:dyDescent="0.35">
      <c r="A26" s="99" t="s">
        <v>55</v>
      </c>
      <c r="B26" s="138" t="s">
        <v>74</v>
      </c>
      <c r="C26" s="174" t="s">
        <v>127</v>
      </c>
      <c r="D26" s="93" t="s">
        <v>12</v>
      </c>
      <c r="E26" s="35" t="s">
        <v>1</v>
      </c>
      <c r="F26" s="15">
        <f t="shared" si="2"/>
        <v>205757.97153000001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30245.028279999999</v>
      </c>
      <c r="L26" s="76">
        <f t="shared" ref="L26:M26" si="22">SUM(L27:L31)</f>
        <v>0</v>
      </c>
      <c r="M26" s="87">
        <f t="shared" si="22"/>
        <v>0</v>
      </c>
    </row>
    <row r="27" spans="1:13" ht="15.6" thickTop="1" thickBot="1" x14ac:dyDescent="0.35">
      <c r="A27" s="100"/>
      <c r="B27" s="139"/>
      <c r="C27" s="150"/>
      <c r="D27" s="94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15.6" thickTop="1" thickBot="1" x14ac:dyDescent="0.35">
      <c r="A28" s="100"/>
      <c r="B28" s="139"/>
      <c r="C28" s="150"/>
      <c r="D28" s="94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28.8" thickTop="1" thickBot="1" x14ac:dyDescent="0.35">
      <c r="A29" s="100"/>
      <c r="B29" s="139"/>
      <c r="C29" s="150"/>
      <c r="D29" s="94"/>
      <c r="E29" s="39" t="s">
        <v>3</v>
      </c>
      <c r="F29" s="15">
        <f t="shared" si="2"/>
        <v>115124.32015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9964</v>
      </c>
      <c r="L29" s="77">
        <v>0</v>
      </c>
      <c r="M29" s="87">
        <v>0</v>
      </c>
    </row>
    <row r="30" spans="1:13" ht="15.6" thickTop="1" thickBot="1" x14ac:dyDescent="0.35">
      <c r="A30" s="100"/>
      <c r="B30" s="139"/>
      <c r="C30" s="150"/>
      <c r="D30" s="94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20281.02828</f>
        <v>20281.028279999999</v>
      </c>
      <c r="L30" s="77">
        <v>0</v>
      </c>
      <c r="M30" s="87">
        <v>0</v>
      </c>
    </row>
    <row r="31" spans="1:13" ht="28.8" thickTop="1" thickBot="1" x14ac:dyDescent="0.35">
      <c r="A31" s="147"/>
      <c r="B31" s="148"/>
      <c r="C31" s="151"/>
      <c r="D31" s="131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5.6" thickTop="1" thickBot="1" x14ac:dyDescent="0.35">
      <c r="A32" s="102" t="s">
        <v>50</v>
      </c>
      <c r="B32" s="105" t="s">
        <v>67</v>
      </c>
      <c r="C32" s="96" t="s">
        <v>119</v>
      </c>
      <c r="D32" s="142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5.6" thickTop="1" thickBot="1" x14ac:dyDescent="0.35">
      <c r="A33" s="103"/>
      <c r="B33" s="106"/>
      <c r="C33" s="97"/>
      <c r="D33" s="143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15.6" thickTop="1" thickBot="1" x14ac:dyDescent="0.35">
      <c r="A34" s="103"/>
      <c r="B34" s="106"/>
      <c r="C34" s="97"/>
      <c r="D34" s="143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28.8" thickTop="1" thickBot="1" x14ac:dyDescent="0.35">
      <c r="A35" s="103"/>
      <c r="B35" s="106"/>
      <c r="C35" s="97"/>
      <c r="D35" s="143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5.6" thickTop="1" thickBot="1" x14ac:dyDescent="0.35">
      <c r="A36" s="103"/>
      <c r="B36" s="106"/>
      <c r="C36" s="97"/>
      <c r="D36" s="143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44888.32639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28.8" thickTop="1" thickBot="1" x14ac:dyDescent="0.35">
      <c r="A37" s="165"/>
      <c r="B37" s="171"/>
      <c r="C37" s="160"/>
      <c r="D37" s="168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5.6" thickTop="1" thickBot="1" x14ac:dyDescent="0.35">
      <c r="A38" s="102" t="s">
        <v>73</v>
      </c>
      <c r="B38" s="105" t="s">
        <v>97</v>
      </c>
      <c r="C38" s="132">
        <v>2022</v>
      </c>
      <c r="D38" s="142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5.6" thickTop="1" thickBot="1" x14ac:dyDescent="0.35">
      <c r="A39" s="103"/>
      <c r="B39" s="106"/>
      <c r="C39" s="133"/>
      <c r="D39" s="143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15.6" thickTop="1" thickBot="1" x14ac:dyDescent="0.35">
      <c r="A40" s="103"/>
      <c r="B40" s="106"/>
      <c r="C40" s="133"/>
      <c r="D40" s="143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28.8" thickTop="1" thickBot="1" x14ac:dyDescent="0.35">
      <c r="A41" s="103"/>
      <c r="B41" s="106"/>
      <c r="C41" s="133"/>
      <c r="D41" s="143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5.6" thickTop="1" thickBot="1" x14ac:dyDescent="0.35">
      <c r="A42" s="103"/>
      <c r="B42" s="106"/>
      <c r="C42" s="133"/>
      <c r="D42" s="143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28.8" thickTop="1" thickBot="1" x14ac:dyDescent="0.35">
      <c r="A43" s="165"/>
      <c r="B43" s="171"/>
      <c r="C43" s="172"/>
      <c r="D43" s="168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5.6" thickTop="1" thickBot="1" x14ac:dyDescent="0.35">
      <c r="A44" s="102" t="s">
        <v>80</v>
      </c>
      <c r="B44" s="105" t="s">
        <v>78</v>
      </c>
      <c r="C44" s="132">
        <v>2022</v>
      </c>
      <c r="D44" s="142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5.6" thickTop="1" thickBot="1" x14ac:dyDescent="0.35">
      <c r="A45" s="103"/>
      <c r="B45" s="106"/>
      <c r="C45" s="133"/>
      <c r="D45" s="143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15.6" thickTop="1" thickBot="1" x14ac:dyDescent="0.35">
      <c r="A46" s="103"/>
      <c r="B46" s="106"/>
      <c r="C46" s="133"/>
      <c r="D46" s="143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28.8" thickTop="1" thickBot="1" x14ac:dyDescent="0.35">
      <c r="A47" s="103"/>
      <c r="B47" s="106"/>
      <c r="C47" s="133"/>
      <c r="D47" s="143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5.6" thickTop="1" thickBot="1" x14ac:dyDescent="0.35">
      <c r="A48" s="103"/>
      <c r="B48" s="106"/>
      <c r="C48" s="133"/>
      <c r="D48" s="143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28.8" thickTop="1" thickBot="1" x14ac:dyDescent="0.35">
      <c r="A49" s="104"/>
      <c r="B49" s="107"/>
      <c r="C49" s="164"/>
      <c r="D49" s="166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5.6" thickTop="1" thickBot="1" x14ac:dyDescent="0.35">
      <c r="A50" s="112" t="s">
        <v>63</v>
      </c>
      <c r="B50" s="115" t="s">
        <v>64</v>
      </c>
      <c r="C50" s="118" t="s">
        <v>119</v>
      </c>
      <c r="D50" s="121" t="s">
        <v>36</v>
      </c>
      <c r="E50" s="14" t="s">
        <v>1</v>
      </c>
      <c r="F50" s="15">
        <f t="shared" si="2"/>
        <v>3579578.1723099998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648322.33051</v>
      </c>
      <c r="K50" s="16">
        <f t="shared" ref="K50:L50" si="30">SUM(K56,K92,K98,K122,K128,K134)</f>
        <v>584484.95185000007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5.6" thickTop="1" thickBot="1" x14ac:dyDescent="0.35">
      <c r="A51" s="113"/>
      <c r="B51" s="116"/>
      <c r="C51" s="119"/>
      <c r="D51" s="122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15.6" thickTop="1" thickBot="1" x14ac:dyDescent="0.35">
      <c r="A52" s="113"/>
      <c r="B52" s="116"/>
      <c r="C52" s="119"/>
      <c r="D52" s="122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28.8" thickTop="1" thickBot="1" x14ac:dyDescent="0.35">
      <c r="A53" s="113"/>
      <c r="B53" s="116"/>
      <c r="C53" s="119"/>
      <c r="D53" s="122"/>
      <c r="E53" s="18" t="s">
        <v>3</v>
      </c>
      <c r="F53" s="15">
        <f t="shared" si="2"/>
        <v>19878.29941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8502.2714099999994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15.6" thickTop="1" thickBot="1" x14ac:dyDescent="0.35">
      <c r="A54" s="113"/>
      <c r="B54" s="116"/>
      <c r="C54" s="119"/>
      <c r="D54" s="122"/>
      <c r="E54" s="18" t="s">
        <v>4</v>
      </c>
      <c r="F54" s="15">
        <f t="shared" si="2"/>
        <v>3458628.8950399999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646264.73850999994</v>
      </c>
      <c r="K54" s="19">
        <f t="shared" ref="K54:L54" si="43">SUM(K60,K96,K102,K126,K132,K138)</f>
        <v>575982.68043999991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28.8" thickTop="1" thickBot="1" x14ac:dyDescent="0.35">
      <c r="A55" s="127"/>
      <c r="B55" s="126"/>
      <c r="C55" s="146"/>
      <c r="D55" s="124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5.6" thickTop="1" thickBot="1" x14ac:dyDescent="0.35">
      <c r="A56" s="153" t="s">
        <v>20</v>
      </c>
      <c r="B56" s="155" t="s">
        <v>33</v>
      </c>
      <c r="C56" s="157" t="s">
        <v>119</v>
      </c>
      <c r="D56" s="135" t="s">
        <v>36</v>
      </c>
      <c r="E56" s="25" t="s">
        <v>1</v>
      </c>
      <c r="F56" s="15">
        <f t="shared" si="2"/>
        <v>1620032.4907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353067.17142999999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5.6" thickTop="1" thickBot="1" x14ac:dyDescent="0.35">
      <c r="A57" s="154"/>
      <c r="B57" s="156"/>
      <c r="C57" s="158"/>
      <c r="D57" s="136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15.6" thickTop="1" thickBot="1" x14ac:dyDescent="0.35">
      <c r="A58" s="154"/>
      <c r="B58" s="156"/>
      <c r="C58" s="158"/>
      <c r="D58" s="136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28.8" thickTop="1" thickBot="1" x14ac:dyDescent="0.35">
      <c r="A59" s="154"/>
      <c r="B59" s="156"/>
      <c r="C59" s="158"/>
      <c r="D59" s="136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5.6" thickTop="1" thickBot="1" x14ac:dyDescent="0.35">
      <c r="A60" s="154"/>
      <c r="B60" s="156"/>
      <c r="C60" s="158"/>
      <c r="D60" s="136"/>
      <c r="E60" s="28" t="s">
        <v>4</v>
      </c>
      <c r="F60" s="15">
        <f t="shared" si="2"/>
        <v>1505307.81684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350789.50342999998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28.8" thickTop="1" thickBot="1" x14ac:dyDescent="0.35">
      <c r="A61" s="154"/>
      <c r="B61" s="156"/>
      <c r="C61" s="158"/>
      <c r="D61" s="136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5.6" thickTop="1" thickBot="1" x14ac:dyDescent="0.35">
      <c r="A62" s="152" t="s">
        <v>21</v>
      </c>
      <c r="B62" s="108" t="s">
        <v>98</v>
      </c>
      <c r="C62" s="158" t="s">
        <v>119</v>
      </c>
      <c r="D62" s="169" t="s">
        <v>36</v>
      </c>
      <c r="E62" s="35" t="s">
        <v>1</v>
      </c>
      <c r="F62" s="15">
        <f t="shared" si="2"/>
        <v>1270557.5044399998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314630.51997999998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15.6" thickTop="1" thickBot="1" x14ac:dyDescent="0.35">
      <c r="A63" s="152"/>
      <c r="B63" s="108"/>
      <c r="C63" s="167"/>
      <c r="D63" s="169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15.6" thickTop="1" thickBot="1" x14ac:dyDescent="0.35">
      <c r="A64" s="152"/>
      <c r="B64" s="108"/>
      <c r="C64" s="167"/>
      <c r="D64" s="169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28.8" thickTop="1" thickBot="1" x14ac:dyDescent="0.35">
      <c r="A65" s="152"/>
      <c r="B65" s="108"/>
      <c r="C65" s="167"/>
      <c r="D65" s="169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15.6" thickTop="1" thickBot="1" x14ac:dyDescent="0.35">
      <c r="A66" s="152"/>
      <c r="B66" s="108"/>
      <c r="C66" s="167"/>
      <c r="D66" s="169"/>
      <c r="E66" s="39" t="s">
        <v>4</v>
      </c>
      <c r="F66" s="15">
        <f t="shared" si="2"/>
        <v>1270557.5044399998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314630.51998</f>
        <v>314630.51997999998</v>
      </c>
      <c r="L66" s="77">
        <f>6211.664+171490.53177</f>
        <v>177702.19576999999</v>
      </c>
      <c r="M66" s="87">
        <f>6251.936+177751.18752</f>
        <v>184003.12351999999</v>
      </c>
    </row>
    <row r="67" spans="1:13" ht="28.8" thickTop="1" thickBot="1" x14ac:dyDescent="0.35">
      <c r="A67" s="152"/>
      <c r="B67" s="108"/>
      <c r="C67" s="167"/>
      <c r="D67" s="169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5.6" thickTop="1" thickBot="1" x14ac:dyDescent="0.35">
      <c r="A68" s="99" t="s">
        <v>23</v>
      </c>
      <c r="B68" s="138" t="s">
        <v>95</v>
      </c>
      <c r="C68" s="109" t="s">
        <v>103</v>
      </c>
      <c r="D68" s="93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15.6" thickTop="1" thickBot="1" x14ac:dyDescent="0.35">
      <c r="A69" s="100"/>
      <c r="B69" s="139"/>
      <c r="C69" s="110"/>
      <c r="D69" s="94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15.6" thickTop="1" thickBot="1" x14ac:dyDescent="0.35">
      <c r="A70" s="100"/>
      <c r="B70" s="139"/>
      <c r="C70" s="110"/>
      <c r="D70" s="94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28.8" thickTop="1" thickBot="1" x14ac:dyDescent="0.35">
      <c r="A71" s="100"/>
      <c r="B71" s="139"/>
      <c r="C71" s="110"/>
      <c r="D71" s="94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15.6" thickTop="1" thickBot="1" x14ac:dyDescent="0.35">
      <c r="A72" s="100"/>
      <c r="B72" s="139"/>
      <c r="C72" s="110"/>
      <c r="D72" s="94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28.8" thickTop="1" thickBot="1" x14ac:dyDescent="0.35">
      <c r="A73" s="137"/>
      <c r="B73" s="140"/>
      <c r="C73" s="111"/>
      <c r="D73" s="141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5.6" thickTop="1" thickBot="1" x14ac:dyDescent="0.35">
      <c r="A74" s="99" t="s">
        <v>60</v>
      </c>
      <c r="B74" s="138" t="s">
        <v>22</v>
      </c>
      <c r="C74" s="109" t="s">
        <v>119</v>
      </c>
      <c r="D74" s="93" t="s">
        <v>12</v>
      </c>
      <c r="E74" s="35" t="s">
        <v>1</v>
      </c>
      <c r="F74" s="15">
        <f t="shared" si="64"/>
        <v>38602.118569999999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10176.18345</v>
      </c>
      <c r="L74" s="76">
        <f t="shared" ref="L74:M74" si="67">SUM(L75:L79)</f>
        <v>10686.319</v>
      </c>
      <c r="M74" s="87">
        <f t="shared" si="67"/>
        <v>10686.319</v>
      </c>
    </row>
    <row r="75" spans="1:13" ht="15.6" thickTop="1" thickBot="1" x14ac:dyDescent="0.35">
      <c r="A75" s="100"/>
      <c r="B75" s="139"/>
      <c r="C75" s="110"/>
      <c r="D75" s="94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15.6" thickTop="1" thickBot="1" x14ac:dyDescent="0.35">
      <c r="A76" s="100"/>
      <c r="B76" s="139"/>
      <c r="C76" s="110"/>
      <c r="D76" s="94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28.8" thickTop="1" thickBot="1" x14ac:dyDescent="0.35">
      <c r="A77" s="100"/>
      <c r="B77" s="139"/>
      <c r="C77" s="110"/>
      <c r="D77" s="94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15.6" thickTop="1" thickBot="1" x14ac:dyDescent="0.35">
      <c r="A78" s="100"/>
      <c r="B78" s="139"/>
      <c r="C78" s="110"/>
      <c r="D78" s="94"/>
      <c r="E78" s="39" t="s">
        <v>4</v>
      </c>
      <c r="F78" s="15">
        <f t="shared" si="64"/>
        <v>38602.118569999999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10176.18345</f>
        <v>10176.18345</v>
      </c>
      <c r="L78" s="77">
        <v>10686.319</v>
      </c>
      <c r="M78" s="87">
        <v>10686.319</v>
      </c>
    </row>
    <row r="79" spans="1:13" ht="28.8" thickTop="1" thickBot="1" x14ac:dyDescent="0.35">
      <c r="A79" s="137"/>
      <c r="B79" s="140"/>
      <c r="C79" s="111"/>
      <c r="D79" s="141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5.6" thickTop="1" thickBot="1" x14ac:dyDescent="0.35">
      <c r="A80" s="99" t="s">
        <v>24</v>
      </c>
      <c r="B80" s="138" t="s">
        <v>39</v>
      </c>
      <c r="C80" s="149" t="s">
        <v>119</v>
      </c>
      <c r="D80" s="93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15.6" thickTop="1" thickBot="1" x14ac:dyDescent="0.35">
      <c r="A81" s="100"/>
      <c r="B81" s="139"/>
      <c r="C81" s="150"/>
      <c r="D81" s="94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15.6" thickTop="1" thickBot="1" x14ac:dyDescent="0.35">
      <c r="A82" s="100"/>
      <c r="B82" s="139"/>
      <c r="C82" s="150"/>
      <c r="D82" s="94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28.8" thickTop="1" thickBot="1" x14ac:dyDescent="0.35">
      <c r="A83" s="100"/>
      <c r="B83" s="139"/>
      <c r="C83" s="150"/>
      <c r="D83" s="94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15.6" thickTop="1" thickBot="1" x14ac:dyDescent="0.35">
      <c r="A84" s="100"/>
      <c r="B84" s="139"/>
      <c r="C84" s="150"/>
      <c r="D84" s="94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28.8" thickTop="1" thickBot="1" x14ac:dyDescent="0.35">
      <c r="A85" s="137"/>
      <c r="B85" s="140"/>
      <c r="C85" s="161"/>
      <c r="D85" s="141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5.6" thickTop="1" thickBot="1" x14ac:dyDescent="0.35">
      <c r="A86" s="99" t="s">
        <v>96</v>
      </c>
      <c r="B86" s="138" t="s">
        <v>25</v>
      </c>
      <c r="C86" s="109" t="s">
        <v>119</v>
      </c>
      <c r="D86" s="93" t="s">
        <v>12</v>
      </c>
      <c r="E86" s="35" t="s">
        <v>1</v>
      </c>
      <c r="F86" s="15">
        <f t="shared" si="64"/>
        <v>196042.96166999999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25982.799999999999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15.6" thickTop="1" thickBot="1" x14ac:dyDescent="0.35">
      <c r="A87" s="100"/>
      <c r="B87" s="139"/>
      <c r="C87" s="110"/>
      <c r="D87" s="94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15.6" thickTop="1" thickBot="1" x14ac:dyDescent="0.35">
      <c r="A88" s="100"/>
      <c r="B88" s="139"/>
      <c r="C88" s="110"/>
      <c r="D88" s="94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28.8" thickTop="1" thickBot="1" x14ac:dyDescent="0.35">
      <c r="A89" s="100"/>
      <c r="B89" s="139" t="s">
        <v>9</v>
      </c>
      <c r="C89" s="110"/>
      <c r="D89" s="94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15.6" thickTop="1" thickBot="1" x14ac:dyDescent="0.35">
      <c r="A90" s="100"/>
      <c r="B90" s="139"/>
      <c r="C90" s="110"/>
      <c r="D90" s="94"/>
      <c r="E90" s="39" t="s">
        <v>4</v>
      </c>
      <c r="F90" s="15">
        <f t="shared" si="64"/>
        <v>196042.96166999999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37000-10000-1017.2</f>
        <v>25982.799999999999</v>
      </c>
      <c r="L90" s="77">
        <f>37000-10000-5178.861</f>
        <v>21821.138999999999</v>
      </c>
      <c r="M90" s="89">
        <v>14821.138999999999</v>
      </c>
    </row>
    <row r="91" spans="1:13" ht="28.8" thickTop="1" thickBot="1" x14ac:dyDescent="0.35">
      <c r="A91" s="175"/>
      <c r="B91" s="176"/>
      <c r="C91" s="170"/>
      <c r="D91" s="177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5.6" thickTop="1" thickBot="1" x14ac:dyDescent="0.35">
      <c r="A92" s="102" t="s">
        <v>52</v>
      </c>
      <c r="B92" s="105" t="s">
        <v>56</v>
      </c>
      <c r="C92" s="96" t="s">
        <v>119</v>
      </c>
      <c r="D92" s="142" t="s">
        <v>36</v>
      </c>
      <c r="E92" s="25" t="s">
        <v>1</v>
      </c>
      <c r="F92" s="15">
        <f t="shared" si="64"/>
        <v>1554610.07207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168569.48432000002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5.6" thickTop="1" thickBot="1" x14ac:dyDescent="0.35">
      <c r="A93" s="103"/>
      <c r="B93" s="106"/>
      <c r="C93" s="97"/>
      <c r="D93" s="143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15.6" thickTop="1" thickBot="1" x14ac:dyDescent="0.35">
      <c r="A94" s="103"/>
      <c r="B94" s="106"/>
      <c r="C94" s="97"/>
      <c r="D94" s="143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28.8" thickTop="1" thickBot="1" x14ac:dyDescent="0.35">
      <c r="A95" s="103"/>
      <c r="B95" s="106"/>
      <c r="C95" s="97"/>
      <c r="D95" s="143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5.6" thickTop="1" thickBot="1" x14ac:dyDescent="0.35">
      <c r="A96" s="103"/>
      <c r="B96" s="106"/>
      <c r="C96" s="97"/>
      <c r="D96" s="143"/>
      <c r="E96" s="28" t="s">
        <v>4</v>
      </c>
      <c r="F96" s="15">
        <f t="shared" si="64"/>
        <v>1554610.07207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179598.65775-11029.17343</f>
        <v>168569.48432000002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28.8" thickTop="1" thickBot="1" x14ac:dyDescent="0.35">
      <c r="A97" s="165"/>
      <c r="B97" s="171"/>
      <c r="C97" s="160"/>
      <c r="D97" s="168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5.6" thickTop="1" thickBot="1" x14ac:dyDescent="0.35">
      <c r="A98" s="153" t="s">
        <v>26</v>
      </c>
      <c r="B98" s="155" t="s">
        <v>34</v>
      </c>
      <c r="C98" s="157" t="s">
        <v>119</v>
      </c>
      <c r="D98" s="135" t="s">
        <v>108</v>
      </c>
      <c r="E98" s="25" t="s">
        <v>1</v>
      </c>
      <c r="F98" s="15">
        <f t="shared" si="64"/>
        <v>23915.699990000001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246.58978000000002</v>
      </c>
      <c r="L98" s="73">
        <f t="shared" si="77"/>
        <v>1028.568</v>
      </c>
      <c r="M98" s="87">
        <f t="shared" ref="M98" si="78">SUM(M104,M110,M116)</f>
        <v>1479.539</v>
      </c>
    </row>
    <row r="99" spans="1:13" ht="15.6" thickTop="1" thickBot="1" x14ac:dyDescent="0.35">
      <c r="A99" s="154"/>
      <c r="B99" s="156"/>
      <c r="C99" s="158"/>
      <c r="D99" s="136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15.6" thickTop="1" thickBot="1" x14ac:dyDescent="0.35">
      <c r="A100" s="154"/>
      <c r="B100" s="156"/>
      <c r="C100" s="158"/>
      <c r="D100" s="136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28.8" thickTop="1" thickBot="1" x14ac:dyDescent="0.35">
      <c r="A101" s="154"/>
      <c r="B101" s="156"/>
      <c r="C101" s="158"/>
      <c r="D101" s="136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5.6" thickTop="1" thickBot="1" x14ac:dyDescent="0.35">
      <c r="A102" s="154"/>
      <c r="B102" s="156"/>
      <c r="C102" s="158"/>
      <c r="D102" s="136"/>
      <c r="E102" s="28" t="s">
        <v>4</v>
      </c>
      <c r="F102" s="15">
        <f t="shared" si="64"/>
        <v>23915.699990000001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246.58978000000002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28.8" thickTop="1" thickBot="1" x14ac:dyDescent="0.35">
      <c r="A103" s="154"/>
      <c r="B103" s="156"/>
      <c r="C103" s="158"/>
      <c r="D103" s="136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5.6" thickTop="1" thickBot="1" x14ac:dyDescent="0.35">
      <c r="A104" s="152" t="s">
        <v>57</v>
      </c>
      <c r="B104" s="108" t="s">
        <v>107</v>
      </c>
      <c r="C104" s="109">
        <v>2024</v>
      </c>
      <c r="D104" s="169" t="s">
        <v>109</v>
      </c>
      <c r="E104" s="35" t="s">
        <v>1</v>
      </c>
      <c r="F104" s="15">
        <f t="shared" si="64"/>
        <v>262.99290999999999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0</v>
      </c>
      <c r="L104" s="76">
        <f t="shared" ref="L104:M104" si="85">SUM(L105:L109)</f>
        <v>0</v>
      </c>
      <c r="M104" s="87">
        <f t="shared" si="85"/>
        <v>0</v>
      </c>
    </row>
    <row r="105" spans="1:13" ht="15.6" thickTop="1" thickBot="1" x14ac:dyDescent="0.35">
      <c r="A105" s="152"/>
      <c r="B105" s="108"/>
      <c r="C105" s="110"/>
      <c r="D105" s="169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15.6" thickTop="1" thickBot="1" x14ac:dyDescent="0.35">
      <c r="A106" s="152"/>
      <c r="B106" s="108"/>
      <c r="C106" s="110"/>
      <c r="D106" s="169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28.8" thickTop="1" thickBot="1" x14ac:dyDescent="0.35">
      <c r="A107" s="152"/>
      <c r="B107" s="108"/>
      <c r="C107" s="110"/>
      <c r="D107" s="169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15.6" thickTop="1" thickBot="1" x14ac:dyDescent="0.35">
      <c r="A108" s="152"/>
      <c r="B108" s="108"/>
      <c r="C108" s="110"/>
      <c r="D108" s="169"/>
      <c r="E108" s="39" t="s">
        <v>4</v>
      </c>
      <c r="F108" s="15">
        <f t="shared" si="64"/>
        <v>262.99290999999999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0</v>
      </c>
      <c r="L108" s="77">
        <v>0</v>
      </c>
      <c r="M108" s="87">
        <v>0</v>
      </c>
    </row>
    <row r="109" spans="1:13" ht="28.8" thickTop="1" thickBot="1" x14ac:dyDescent="0.35">
      <c r="A109" s="152"/>
      <c r="B109" s="108"/>
      <c r="C109" s="111"/>
      <c r="D109" s="169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5.6" thickTop="1" thickBot="1" x14ac:dyDescent="0.35">
      <c r="A110" s="99" t="s">
        <v>58</v>
      </c>
      <c r="B110" s="138" t="s">
        <v>27</v>
      </c>
      <c r="C110" s="109" t="s">
        <v>116</v>
      </c>
      <c r="D110" s="93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15.6" thickTop="1" thickBot="1" x14ac:dyDescent="0.35">
      <c r="A111" s="100"/>
      <c r="B111" s="139"/>
      <c r="C111" s="110"/>
      <c r="D111" s="94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15.6" thickTop="1" thickBot="1" x14ac:dyDescent="0.35">
      <c r="A112" s="100"/>
      <c r="B112" s="139"/>
      <c r="C112" s="110"/>
      <c r="D112" s="94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28.8" thickTop="1" thickBot="1" x14ac:dyDescent="0.35">
      <c r="A113" s="100"/>
      <c r="B113" s="139"/>
      <c r="C113" s="110"/>
      <c r="D113" s="94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15.6" thickTop="1" thickBot="1" x14ac:dyDescent="0.35">
      <c r="A114" s="100"/>
      <c r="B114" s="139"/>
      <c r="C114" s="110"/>
      <c r="D114" s="94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28.8" thickTop="1" thickBot="1" x14ac:dyDescent="0.35">
      <c r="A115" s="137"/>
      <c r="B115" s="140"/>
      <c r="C115" s="111"/>
      <c r="D115" s="141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5.6" thickTop="1" thickBot="1" x14ac:dyDescent="0.35">
      <c r="A116" s="99" t="s">
        <v>28</v>
      </c>
      <c r="B116" s="138" t="s">
        <v>106</v>
      </c>
      <c r="C116" s="149" t="s">
        <v>119</v>
      </c>
      <c r="D116" s="93" t="s">
        <v>108</v>
      </c>
      <c r="E116" s="35" t="s">
        <v>1</v>
      </c>
      <c r="F116" s="15">
        <f t="shared" si="64"/>
        <v>6002.3544400000001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246.58978000000002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15.6" thickTop="1" thickBot="1" x14ac:dyDescent="0.35">
      <c r="A117" s="100"/>
      <c r="B117" s="139"/>
      <c r="C117" s="150"/>
      <c r="D117" s="94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15.6" thickTop="1" thickBot="1" x14ac:dyDescent="0.35">
      <c r="A118" s="100"/>
      <c r="B118" s="139"/>
      <c r="C118" s="150"/>
      <c r="D118" s="94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28.8" thickTop="1" thickBot="1" x14ac:dyDescent="0.35">
      <c r="A119" s="100"/>
      <c r="B119" s="139"/>
      <c r="C119" s="150"/>
      <c r="D119" s="94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15.6" thickTop="1" thickBot="1" x14ac:dyDescent="0.35">
      <c r="A120" s="100"/>
      <c r="B120" s="139"/>
      <c r="C120" s="150"/>
      <c r="D120" s="94"/>
      <c r="E120" s="39" t="s">
        <v>4</v>
      </c>
      <c r="F120" s="15">
        <f t="shared" si="64"/>
        <v>6002.3544400000001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1479.539-1232.94922</f>
        <v>246.58978000000002</v>
      </c>
      <c r="L120" s="77">
        <v>1028.568</v>
      </c>
      <c r="M120" s="87">
        <v>1479.539</v>
      </c>
    </row>
    <row r="121" spans="1:13" ht="28.8" thickTop="1" thickBot="1" x14ac:dyDescent="0.35">
      <c r="A121" s="137"/>
      <c r="B121" s="140"/>
      <c r="C121" s="161"/>
      <c r="D121" s="141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5.6" thickTop="1" thickBot="1" x14ac:dyDescent="0.35">
      <c r="A122" s="102" t="s">
        <v>29</v>
      </c>
      <c r="B122" s="105" t="s">
        <v>30</v>
      </c>
      <c r="C122" s="96" t="s">
        <v>119</v>
      </c>
      <c r="D122" s="142" t="s">
        <v>36</v>
      </c>
      <c r="E122" s="25" t="s">
        <v>1</v>
      </c>
      <c r="F122" s="15">
        <f t="shared" si="64"/>
        <v>376648.22287999996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62600.650329999997</v>
      </c>
      <c r="K122" s="27">
        <f t="shared" si="92"/>
        <v>61901.706319999998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5.6" thickTop="1" thickBot="1" x14ac:dyDescent="0.35">
      <c r="A123" s="103"/>
      <c r="B123" s="106"/>
      <c r="C123" s="97"/>
      <c r="D123" s="143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5.6" thickTop="1" thickBot="1" x14ac:dyDescent="0.35">
      <c r="A124" s="103"/>
      <c r="B124" s="106"/>
      <c r="C124" s="97"/>
      <c r="D124" s="143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28.8" thickTop="1" thickBot="1" x14ac:dyDescent="0.35">
      <c r="A125" s="103"/>
      <c r="B125" s="106"/>
      <c r="C125" s="97"/>
      <c r="D125" s="143"/>
      <c r="E125" s="28" t="s">
        <v>3</v>
      </c>
      <c r="F125" s="15">
        <f t="shared" si="64"/>
        <v>6224.6034099999997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f>6224.60341</f>
        <v>6224.6034099999997</v>
      </c>
      <c r="L125" s="74">
        <v>0</v>
      </c>
      <c r="M125" s="87">
        <v>0</v>
      </c>
    </row>
    <row r="126" spans="1:13" ht="15.6" thickTop="1" thickBot="1" x14ac:dyDescent="0.35">
      <c r="A126" s="103"/>
      <c r="B126" s="106"/>
      <c r="C126" s="97"/>
      <c r="D126" s="143"/>
      <c r="E126" s="28" t="s">
        <v>59</v>
      </c>
      <c r="F126" s="15">
        <f t="shared" si="64"/>
        <v>370423.61946999998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62673.44901-72.79868</f>
        <v>62600.650329999997</v>
      </c>
      <c r="K126" s="30">
        <f>55677.10291</f>
        <v>55677.102910000001</v>
      </c>
      <c r="L126" s="74">
        <f>58314.70413+1739.499</f>
        <v>60054.203130000002</v>
      </c>
      <c r="M126" s="87">
        <f>40545.85992+1822.609</f>
        <v>42368.468919999999</v>
      </c>
    </row>
    <row r="127" spans="1:13" ht="28.8" thickTop="1" thickBot="1" x14ac:dyDescent="0.35">
      <c r="A127" s="104"/>
      <c r="B127" s="107"/>
      <c r="C127" s="159"/>
      <c r="D127" s="166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5.6" thickTop="1" thickBot="1" x14ac:dyDescent="0.35">
      <c r="A128" s="102" t="s">
        <v>104</v>
      </c>
      <c r="B128" s="105" t="s">
        <v>105</v>
      </c>
      <c r="C128" s="96" t="s">
        <v>121</v>
      </c>
      <c r="D128" s="142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5.6" thickTop="1" thickBot="1" x14ac:dyDescent="0.35">
      <c r="A129" s="103"/>
      <c r="B129" s="106"/>
      <c r="C129" s="97"/>
      <c r="D129" s="143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5.6" thickTop="1" thickBot="1" x14ac:dyDescent="0.35">
      <c r="A130" s="103"/>
      <c r="B130" s="106"/>
      <c r="C130" s="97"/>
      <c r="D130" s="143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28.8" thickTop="1" thickBot="1" x14ac:dyDescent="0.35">
      <c r="A131" s="103"/>
      <c r="B131" s="106"/>
      <c r="C131" s="97"/>
      <c r="D131" s="143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5.6" thickTop="1" thickBot="1" x14ac:dyDescent="0.35">
      <c r="A132" s="103"/>
      <c r="B132" s="106"/>
      <c r="C132" s="97"/>
      <c r="D132" s="143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28.8" thickTop="1" thickBot="1" x14ac:dyDescent="0.35">
      <c r="A133" s="104"/>
      <c r="B133" s="107"/>
      <c r="C133" s="159"/>
      <c r="D133" s="166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5.6" thickTop="1" thickBot="1" x14ac:dyDescent="0.35">
      <c r="A134" s="153" t="s">
        <v>110</v>
      </c>
      <c r="B134" s="155" t="s">
        <v>115</v>
      </c>
      <c r="C134" s="157" t="s">
        <v>120</v>
      </c>
      <c r="D134" s="135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5.6" thickTop="1" thickBot="1" x14ac:dyDescent="0.35">
      <c r="A135" s="154"/>
      <c r="B135" s="156"/>
      <c r="C135" s="158"/>
      <c r="D135" s="136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15.6" thickTop="1" thickBot="1" x14ac:dyDescent="0.35">
      <c r="A136" s="154"/>
      <c r="B136" s="156"/>
      <c r="C136" s="158"/>
      <c r="D136" s="136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28.8" thickTop="1" thickBot="1" x14ac:dyDescent="0.35">
      <c r="A137" s="154"/>
      <c r="B137" s="156"/>
      <c r="C137" s="158"/>
      <c r="D137" s="136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5.6" thickTop="1" thickBot="1" x14ac:dyDescent="0.35">
      <c r="A138" s="154"/>
      <c r="B138" s="156"/>
      <c r="C138" s="158"/>
      <c r="D138" s="136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28.8" thickTop="1" thickBot="1" x14ac:dyDescent="0.35">
      <c r="A139" s="154"/>
      <c r="B139" s="156"/>
      <c r="C139" s="158"/>
      <c r="D139" s="136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5.6" thickTop="1" thickBot="1" x14ac:dyDescent="0.35">
      <c r="A140" s="152" t="s">
        <v>111</v>
      </c>
      <c r="B140" s="108" t="s">
        <v>113</v>
      </c>
      <c r="C140" s="109">
        <v>2025</v>
      </c>
      <c r="D140" s="169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15.6" thickTop="1" thickBot="1" x14ac:dyDescent="0.35">
      <c r="A141" s="152"/>
      <c r="B141" s="108"/>
      <c r="C141" s="110"/>
      <c r="D141" s="169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15.6" thickTop="1" thickBot="1" x14ac:dyDescent="0.35">
      <c r="A142" s="152"/>
      <c r="B142" s="108"/>
      <c r="C142" s="110"/>
      <c r="D142" s="169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28.8" thickTop="1" thickBot="1" x14ac:dyDescent="0.35">
      <c r="A143" s="152"/>
      <c r="B143" s="108"/>
      <c r="C143" s="110"/>
      <c r="D143" s="169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15.6" thickTop="1" thickBot="1" x14ac:dyDescent="0.35">
      <c r="A144" s="152"/>
      <c r="B144" s="108"/>
      <c r="C144" s="110"/>
      <c r="D144" s="169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28.8" thickTop="1" thickBot="1" x14ac:dyDescent="0.35">
      <c r="A145" s="152"/>
      <c r="B145" s="108"/>
      <c r="C145" s="111"/>
      <c r="D145" s="169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5.6" thickTop="1" thickBot="1" x14ac:dyDescent="0.35">
      <c r="A146" s="99" t="s">
        <v>112</v>
      </c>
      <c r="B146" s="138" t="s">
        <v>114</v>
      </c>
      <c r="C146" s="109" t="s">
        <v>120</v>
      </c>
      <c r="D146" s="93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15.6" thickTop="1" thickBot="1" x14ac:dyDescent="0.35">
      <c r="A147" s="100"/>
      <c r="B147" s="139"/>
      <c r="C147" s="110"/>
      <c r="D147" s="94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15.6" thickTop="1" thickBot="1" x14ac:dyDescent="0.35">
      <c r="A148" s="100"/>
      <c r="B148" s="139"/>
      <c r="C148" s="110"/>
      <c r="D148" s="94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28.8" thickTop="1" thickBot="1" x14ac:dyDescent="0.35">
      <c r="A149" s="100"/>
      <c r="B149" s="139"/>
      <c r="C149" s="110"/>
      <c r="D149" s="94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15.6" thickTop="1" thickBot="1" x14ac:dyDescent="0.35">
      <c r="A150" s="100"/>
      <c r="B150" s="139"/>
      <c r="C150" s="110"/>
      <c r="D150" s="94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28.8" thickTop="1" thickBot="1" x14ac:dyDescent="0.35">
      <c r="A151" s="137"/>
      <c r="B151" s="140"/>
      <c r="C151" s="111"/>
      <c r="D151" s="141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5.6" thickTop="1" thickBot="1" x14ac:dyDescent="0.35">
      <c r="A152" s="112" t="s">
        <v>17</v>
      </c>
      <c r="B152" s="115" t="s">
        <v>37</v>
      </c>
      <c r="C152" s="118" t="s">
        <v>119</v>
      </c>
      <c r="D152" s="121" t="s">
        <v>12</v>
      </c>
      <c r="E152" s="14" t="s">
        <v>1</v>
      </c>
      <c r="F152" s="15">
        <f t="shared" si="108"/>
        <v>128645.60253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21446.11246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5.6" thickTop="1" thickBot="1" x14ac:dyDescent="0.35">
      <c r="A153" s="113"/>
      <c r="B153" s="116"/>
      <c r="C153" s="119"/>
      <c r="D153" s="122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15.6" thickTop="1" thickBot="1" x14ac:dyDescent="0.35">
      <c r="A154" s="113"/>
      <c r="B154" s="116"/>
      <c r="C154" s="119"/>
      <c r="D154" s="122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28.8" thickTop="1" thickBot="1" x14ac:dyDescent="0.35">
      <c r="A155" s="113"/>
      <c r="B155" s="116"/>
      <c r="C155" s="119"/>
      <c r="D155" s="122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15.6" thickTop="1" thickBot="1" x14ac:dyDescent="0.35">
      <c r="A156" s="113"/>
      <c r="B156" s="116"/>
      <c r="C156" s="119"/>
      <c r="D156" s="122"/>
      <c r="E156" s="18" t="s">
        <v>4</v>
      </c>
      <c r="F156" s="15">
        <f t="shared" si="108"/>
        <v>128645.60253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21596.11246-150</f>
        <v>21446.11246</v>
      </c>
      <c r="L156" s="71">
        <f>21429.043</f>
        <v>21429.043000000001</v>
      </c>
      <c r="M156" s="87">
        <f>21493.983</f>
        <v>21493.983</v>
      </c>
    </row>
    <row r="157" spans="1:13" ht="28.8" thickTop="1" thickBot="1" x14ac:dyDescent="0.35">
      <c r="A157" s="114"/>
      <c r="B157" s="117"/>
      <c r="C157" s="120"/>
      <c r="D157" s="123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5.6" thickTop="1" thickBot="1" x14ac:dyDescent="0.35">
      <c r="A158" s="112" t="s">
        <v>16</v>
      </c>
      <c r="B158" s="115" t="s">
        <v>32</v>
      </c>
      <c r="C158" s="118" t="s">
        <v>119</v>
      </c>
      <c r="D158" s="121" t="s">
        <v>92</v>
      </c>
      <c r="E158" s="14" t="s">
        <v>1</v>
      </c>
      <c r="F158" s="15">
        <f t="shared" si="108"/>
        <v>825737.05248000007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126402.37732</v>
      </c>
      <c r="K158" s="17">
        <f t="shared" si="125"/>
        <v>128682.71799999999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5.6" thickTop="1" thickBot="1" x14ac:dyDescent="0.35">
      <c r="A159" s="113"/>
      <c r="B159" s="116"/>
      <c r="C159" s="119"/>
      <c r="D159" s="122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15.6" thickTop="1" thickBot="1" x14ac:dyDescent="0.35">
      <c r="A160" s="113"/>
      <c r="B160" s="116"/>
      <c r="C160" s="119"/>
      <c r="D160" s="122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28.8" thickTop="1" thickBot="1" x14ac:dyDescent="0.35">
      <c r="A161" s="113"/>
      <c r="B161" s="116"/>
      <c r="C161" s="119"/>
      <c r="D161" s="122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15.6" thickTop="1" thickBot="1" x14ac:dyDescent="0.35">
      <c r="A162" s="113"/>
      <c r="B162" s="116"/>
      <c r="C162" s="119"/>
      <c r="D162" s="122"/>
      <c r="E162" s="18" t="s">
        <v>4</v>
      </c>
      <c r="F162" s="15">
        <f t="shared" si="108"/>
        <v>825737.05248000007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126402.37732</v>
      </c>
      <c r="K162" s="20">
        <f t="shared" si="125"/>
        <v>128682.71799999999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28.8" thickTop="1" thickBot="1" x14ac:dyDescent="0.35">
      <c r="A163" s="127"/>
      <c r="B163" s="126"/>
      <c r="C163" s="146"/>
      <c r="D163" s="124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5.6" thickTop="1" thickBot="1" x14ac:dyDescent="0.35">
      <c r="A164" s="102" t="s">
        <v>31</v>
      </c>
      <c r="B164" s="105" t="s">
        <v>11</v>
      </c>
      <c r="C164" s="96" t="s">
        <v>103</v>
      </c>
      <c r="D164" s="142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5.6" thickTop="1" thickBot="1" x14ac:dyDescent="0.35">
      <c r="A165" s="103"/>
      <c r="B165" s="106"/>
      <c r="C165" s="97"/>
      <c r="D165" s="143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5.6" thickTop="1" thickBot="1" x14ac:dyDescent="0.35">
      <c r="A166" s="103"/>
      <c r="B166" s="106"/>
      <c r="C166" s="97"/>
      <c r="D166" s="143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28.8" thickTop="1" thickBot="1" x14ac:dyDescent="0.35">
      <c r="A167" s="103"/>
      <c r="B167" s="106"/>
      <c r="C167" s="97"/>
      <c r="D167" s="143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5.6" thickTop="1" thickBot="1" x14ac:dyDescent="0.35">
      <c r="A168" s="103"/>
      <c r="B168" s="106"/>
      <c r="C168" s="97"/>
      <c r="D168" s="143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28.8" thickTop="1" thickBot="1" x14ac:dyDescent="0.35">
      <c r="A169" s="165"/>
      <c r="B169" s="171"/>
      <c r="C169" s="160"/>
      <c r="D169" s="168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5.6" thickTop="1" thickBot="1" x14ac:dyDescent="0.35">
      <c r="A170" s="102" t="s">
        <v>13</v>
      </c>
      <c r="B170" s="105" t="s">
        <v>10</v>
      </c>
      <c r="C170" s="96" t="s">
        <v>119</v>
      </c>
      <c r="D170" s="142" t="s">
        <v>36</v>
      </c>
      <c r="E170" s="25" t="s">
        <v>1</v>
      </c>
      <c r="F170" s="15">
        <f t="shared" si="108"/>
        <v>801354.67408999987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126402.37732</v>
      </c>
      <c r="K170" s="27">
        <f t="shared" si="135"/>
        <v>128682.71799999999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5.6" thickTop="1" thickBot="1" x14ac:dyDescent="0.35">
      <c r="A171" s="103"/>
      <c r="B171" s="106"/>
      <c r="C171" s="97"/>
      <c r="D171" s="143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5.6" thickTop="1" thickBot="1" x14ac:dyDescent="0.35">
      <c r="A172" s="103"/>
      <c r="B172" s="106"/>
      <c r="C172" s="97"/>
      <c r="D172" s="143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28.8" thickTop="1" thickBot="1" x14ac:dyDescent="0.35">
      <c r="A173" s="103"/>
      <c r="B173" s="106"/>
      <c r="C173" s="97"/>
      <c r="D173" s="143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5.6" thickTop="1" thickBot="1" x14ac:dyDescent="0.35">
      <c r="A174" s="103"/>
      <c r="B174" s="106"/>
      <c r="C174" s="97"/>
      <c r="D174" s="143"/>
      <c r="E174" s="28" t="s">
        <v>4</v>
      </c>
      <c r="F174" s="15">
        <f t="shared" si="108"/>
        <v>801354.67408999987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126856.83472-454.4574</f>
        <v>126402.37732</v>
      </c>
      <c r="K174" s="30">
        <f>128682.718</f>
        <v>128682.71799999999</v>
      </c>
      <c r="L174" s="74">
        <f>129305.529</f>
        <v>129305.52899999999</v>
      </c>
      <c r="M174" s="87">
        <f>129402.744</f>
        <v>129402.74400000001</v>
      </c>
    </row>
    <row r="175" spans="1:13" ht="28.8" thickTop="1" thickBot="1" x14ac:dyDescent="0.35">
      <c r="A175" s="104"/>
      <c r="B175" s="107"/>
      <c r="C175" s="159"/>
      <c r="D175" s="166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5.6" thickTop="1" thickBot="1" x14ac:dyDescent="0.35">
      <c r="A176" s="112" t="s">
        <v>35</v>
      </c>
      <c r="B176" s="115" t="s">
        <v>65</v>
      </c>
      <c r="C176" s="128"/>
      <c r="D176" s="121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5.6" thickTop="1" thickBot="1" x14ac:dyDescent="0.35">
      <c r="A177" s="113"/>
      <c r="B177" s="116"/>
      <c r="C177" s="129"/>
      <c r="D177" s="122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15.6" thickTop="1" thickBot="1" x14ac:dyDescent="0.35">
      <c r="A178" s="113"/>
      <c r="B178" s="116"/>
      <c r="C178" s="129"/>
      <c r="D178" s="122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28.8" thickTop="1" thickBot="1" x14ac:dyDescent="0.35">
      <c r="A179" s="113"/>
      <c r="B179" s="116"/>
      <c r="C179" s="129"/>
      <c r="D179" s="122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15.6" thickTop="1" thickBot="1" x14ac:dyDescent="0.35">
      <c r="A180" s="113"/>
      <c r="B180" s="116"/>
      <c r="C180" s="129"/>
      <c r="D180" s="122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28.8" thickTop="1" thickBot="1" x14ac:dyDescent="0.35">
      <c r="A181" s="127"/>
      <c r="B181" s="126"/>
      <c r="C181" s="130"/>
      <c r="D181" s="124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5.6" thickTop="1" thickBot="1" x14ac:dyDescent="0.35">
      <c r="A182" s="102" t="s">
        <v>82</v>
      </c>
      <c r="B182" s="105" t="s">
        <v>68</v>
      </c>
      <c r="C182" s="132"/>
      <c r="D182" s="142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5.6" thickTop="1" thickBot="1" x14ac:dyDescent="0.35">
      <c r="A183" s="103"/>
      <c r="B183" s="106"/>
      <c r="C183" s="133"/>
      <c r="D183" s="143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15.6" thickTop="1" thickBot="1" x14ac:dyDescent="0.35">
      <c r="A184" s="103"/>
      <c r="B184" s="106"/>
      <c r="C184" s="133"/>
      <c r="D184" s="143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28.8" thickTop="1" thickBot="1" x14ac:dyDescent="0.35">
      <c r="A185" s="103"/>
      <c r="B185" s="106"/>
      <c r="C185" s="133"/>
      <c r="D185" s="143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5.6" thickTop="1" thickBot="1" x14ac:dyDescent="0.35">
      <c r="A186" s="103"/>
      <c r="B186" s="106"/>
      <c r="C186" s="133"/>
      <c r="D186" s="143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28.8" thickTop="1" thickBot="1" x14ac:dyDescent="0.35">
      <c r="A187" s="104"/>
      <c r="B187" s="107"/>
      <c r="C187" s="164"/>
      <c r="D187" s="166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5.6" thickTop="1" thickBot="1" x14ac:dyDescent="0.35">
      <c r="A188" s="112" t="s">
        <v>18</v>
      </c>
      <c r="B188" s="115" t="s">
        <v>38</v>
      </c>
      <c r="C188" s="118" t="s">
        <v>119</v>
      </c>
      <c r="D188" s="121" t="s">
        <v>108</v>
      </c>
      <c r="E188" s="14" t="s">
        <v>1</v>
      </c>
      <c r="F188" s="15">
        <f t="shared" si="108"/>
        <v>203615.37900000002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29989.014299999999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5.6" thickTop="1" thickBot="1" x14ac:dyDescent="0.35">
      <c r="A189" s="113"/>
      <c r="B189" s="116"/>
      <c r="C189" s="119"/>
      <c r="D189" s="122"/>
      <c r="E189" s="18" t="s">
        <v>2</v>
      </c>
      <c r="F189" s="15">
        <f t="shared" si="108"/>
        <v>200133.55979999999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29989.014299999999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15.6" thickTop="1" thickBot="1" x14ac:dyDescent="0.35">
      <c r="A190" s="113"/>
      <c r="B190" s="116"/>
      <c r="C190" s="119"/>
      <c r="D190" s="122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28.8" thickTop="1" thickBot="1" x14ac:dyDescent="0.35">
      <c r="A191" s="113"/>
      <c r="B191" s="116"/>
      <c r="C191" s="119"/>
      <c r="D191" s="122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15.6" thickTop="1" thickBot="1" x14ac:dyDescent="0.35">
      <c r="A192" s="113"/>
      <c r="B192" s="116"/>
      <c r="C192" s="119"/>
      <c r="D192" s="122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28.8" thickTop="1" thickBot="1" x14ac:dyDescent="0.35">
      <c r="A193" s="127"/>
      <c r="B193" s="126"/>
      <c r="C193" s="146"/>
      <c r="D193" s="124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5.6" thickTop="1" thickBot="1" x14ac:dyDescent="0.35">
      <c r="A194" s="102" t="s">
        <v>71</v>
      </c>
      <c r="B194" s="105" t="s">
        <v>38</v>
      </c>
      <c r="C194" s="96" t="s">
        <v>119</v>
      </c>
      <c r="D194" s="142" t="s">
        <v>108</v>
      </c>
      <c r="E194" s="25" t="s">
        <v>1</v>
      </c>
      <c r="F194" s="15">
        <f t="shared" si="108"/>
        <v>198233.2818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29989.014299999999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5.6" thickTop="1" thickBot="1" x14ac:dyDescent="0.35">
      <c r="A195" s="103"/>
      <c r="B195" s="106"/>
      <c r="C195" s="97"/>
      <c r="D195" s="143"/>
      <c r="E195" s="28" t="s">
        <v>2</v>
      </c>
      <c r="F195" s="15">
        <f t="shared" si="108"/>
        <v>198233.2818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29989.014299999999</v>
      </c>
      <c r="K195" s="30">
        <v>19589.302500000002</v>
      </c>
      <c r="L195" s="74">
        <v>25643.423999999999</v>
      </c>
      <c r="M195" s="87">
        <v>20780.016</v>
      </c>
    </row>
    <row r="196" spans="1:13" ht="15.6" thickTop="1" thickBot="1" x14ac:dyDescent="0.35">
      <c r="A196" s="103"/>
      <c r="B196" s="106"/>
      <c r="C196" s="97"/>
      <c r="D196" s="143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28.8" thickTop="1" thickBot="1" x14ac:dyDescent="0.35">
      <c r="A197" s="103"/>
      <c r="B197" s="106"/>
      <c r="C197" s="97"/>
      <c r="D197" s="143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5.6" thickTop="1" thickBot="1" x14ac:dyDescent="0.35">
      <c r="A198" s="103"/>
      <c r="B198" s="106"/>
      <c r="C198" s="97"/>
      <c r="D198" s="143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28.8" thickTop="1" thickBot="1" x14ac:dyDescent="0.35">
      <c r="A199" s="165"/>
      <c r="B199" s="171"/>
      <c r="C199" s="160"/>
      <c r="D199" s="168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5.6" thickTop="1" thickBot="1" x14ac:dyDescent="0.35">
      <c r="A200" s="102" t="s">
        <v>91</v>
      </c>
      <c r="B200" s="105" t="s">
        <v>72</v>
      </c>
      <c r="C200" s="132" t="s">
        <v>103</v>
      </c>
      <c r="D200" s="142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5.6" thickTop="1" thickBot="1" x14ac:dyDescent="0.35">
      <c r="A201" s="103"/>
      <c r="B201" s="106"/>
      <c r="C201" s="133"/>
      <c r="D201" s="143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5.6" thickTop="1" thickBot="1" x14ac:dyDescent="0.35">
      <c r="A202" s="103"/>
      <c r="B202" s="106"/>
      <c r="C202" s="133"/>
      <c r="D202" s="143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28.8" thickTop="1" thickBot="1" x14ac:dyDescent="0.35">
      <c r="A203" s="103"/>
      <c r="B203" s="106"/>
      <c r="C203" s="133"/>
      <c r="D203" s="143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5.6" thickTop="1" thickBot="1" x14ac:dyDescent="0.35">
      <c r="A204" s="103"/>
      <c r="B204" s="106"/>
      <c r="C204" s="133"/>
      <c r="D204" s="143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28.8" thickTop="1" thickBot="1" x14ac:dyDescent="0.35">
      <c r="A205" s="104"/>
      <c r="B205" s="107"/>
      <c r="C205" s="164"/>
      <c r="D205" s="166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5.6" thickTop="1" thickBot="1" x14ac:dyDescent="0.35">
      <c r="A206" s="112">
        <v>7</v>
      </c>
      <c r="B206" s="115" t="s">
        <v>77</v>
      </c>
      <c r="C206" s="118">
        <v>2022</v>
      </c>
      <c r="D206" s="121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5.6" thickTop="1" thickBot="1" x14ac:dyDescent="0.35">
      <c r="A207" s="113"/>
      <c r="B207" s="116"/>
      <c r="C207" s="119"/>
      <c r="D207" s="122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15.6" thickTop="1" thickBot="1" x14ac:dyDescent="0.35">
      <c r="A208" s="113"/>
      <c r="B208" s="116"/>
      <c r="C208" s="119"/>
      <c r="D208" s="122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28.8" thickTop="1" thickBot="1" x14ac:dyDescent="0.35">
      <c r="A209" s="113"/>
      <c r="B209" s="116"/>
      <c r="C209" s="119"/>
      <c r="D209" s="122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15.6" thickTop="1" thickBot="1" x14ac:dyDescent="0.35">
      <c r="A210" s="113"/>
      <c r="B210" s="116"/>
      <c r="C210" s="119"/>
      <c r="D210" s="122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28.8" thickTop="1" thickBot="1" x14ac:dyDescent="0.35">
      <c r="A211" s="114"/>
      <c r="B211" s="117"/>
      <c r="C211" s="120"/>
      <c r="D211" s="123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5.6" thickTop="1" thickBot="1" x14ac:dyDescent="0.35">
      <c r="A212" s="112" t="s">
        <v>83</v>
      </c>
      <c r="B212" s="115" t="s">
        <v>48</v>
      </c>
      <c r="C212" s="128">
        <v>2025</v>
      </c>
      <c r="D212" s="121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5.6" thickTop="1" thickBot="1" x14ac:dyDescent="0.35">
      <c r="A213" s="113"/>
      <c r="B213" s="116"/>
      <c r="C213" s="129"/>
      <c r="D213" s="122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15.6" thickTop="1" thickBot="1" x14ac:dyDescent="0.35">
      <c r="A214" s="113"/>
      <c r="B214" s="116"/>
      <c r="C214" s="129"/>
      <c r="D214" s="122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28.8" thickTop="1" thickBot="1" x14ac:dyDescent="0.35">
      <c r="A215" s="113"/>
      <c r="B215" s="116"/>
      <c r="C215" s="129"/>
      <c r="D215" s="122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15.6" thickTop="1" thickBot="1" x14ac:dyDescent="0.35">
      <c r="A216" s="113"/>
      <c r="B216" s="116"/>
      <c r="C216" s="129"/>
      <c r="D216" s="122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28.8" thickTop="1" thickBot="1" x14ac:dyDescent="0.35">
      <c r="A217" s="127"/>
      <c r="B217" s="126"/>
      <c r="C217" s="130"/>
      <c r="D217" s="124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5.6" thickTop="1" thickBot="1" x14ac:dyDescent="0.35">
      <c r="A218" s="153" t="s">
        <v>84</v>
      </c>
      <c r="B218" s="155" t="s">
        <v>47</v>
      </c>
      <c r="C218" s="132"/>
      <c r="D218" s="135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5.6" thickTop="1" thickBot="1" x14ac:dyDescent="0.35">
      <c r="A219" s="154"/>
      <c r="B219" s="156"/>
      <c r="C219" s="133"/>
      <c r="D219" s="136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15.6" thickTop="1" thickBot="1" x14ac:dyDescent="0.35">
      <c r="A220" s="154"/>
      <c r="B220" s="156"/>
      <c r="C220" s="133"/>
      <c r="D220" s="136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28.8" thickTop="1" thickBot="1" x14ac:dyDescent="0.35">
      <c r="A221" s="154"/>
      <c r="B221" s="156"/>
      <c r="C221" s="133"/>
      <c r="D221" s="136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5.6" thickTop="1" thickBot="1" x14ac:dyDescent="0.35">
      <c r="A222" s="154"/>
      <c r="B222" s="156"/>
      <c r="C222" s="133"/>
      <c r="D222" s="136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28.8" thickTop="1" thickBot="1" x14ac:dyDescent="0.35">
      <c r="A223" s="154"/>
      <c r="B223" s="156"/>
      <c r="C223" s="134"/>
      <c r="D223" s="136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5.6" thickTop="1" thickBot="1" x14ac:dyDescent="0.35">
      <c r="A224" s="152" t="s">
        <v>85</v>
      </c>
      <c r="B224" s="108" t="s">
        <v>42</v>
      </c>
      <c r="C224" s="109"/>
      <c r="D224" s="169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15.6" thickTop="1" thickBot="1" x14ac:dyDescent="0.35">
      <c r="A225" s="152"/>
      <c r="B225" s="108"/>
      <c r="C225" s="110"/>
      <c r="D225" s="169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15.6" thickTop="1" thickBot="1" x14ac:dyDescent="0.35">
      <c r="A226" s="152"/>
      <c r="B226" s="108"/>
      <c r="C226" s="110"/>
      <c r="D226" s="169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28.8" thickTop="1" thickBot="1" x14ac:dyDescent="0.35">
      <c r="A227" s="152"/>
      <c r="B227" s="108"/>
      <c r="C227" s="110"/>
      <c r="D227" s="169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15.6" thickTop="1" thickBot="1" x14ac:dyDescent="0.35">
      <c r="A228" s="152"/>
      <c r="B228" s="108"/>
      <c r="C228" s="110"/>
      <c r="D228" s="169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28.8" thickTop="1" thickBot="1" x14ac:dyDescent="0.35">
      <c r="A229" s="152"/>
      <c r="B229" s="108"/>
      <c r="C229" s="111"/>
      <c r="D229" s="169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5.6" thickTop="1" thickBot="1" x14ac:dyDescent="0.35">
      <c r="A230" s="99" t="s">
        <v>86</v>
      </c>
      <c r="B230" s="138" t="s">
        <v>43</v>
      </c>
      <c r="C230" s="109"/>
      <c r="D230" s="93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15.6" thickTop="1" thickBot="1" x14ac:dyDescent="0.35">
      <c r="A231" s="100"/>
      <c r="B231" s="139"/>
      <c r="C231" s="110"/>
      <c r="D231" s="94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15.6" thickTop="1" thickBot="1" x14ac:dyDescent="0.35">
      <c r="A232" s="100"/>
      <c r="B232" s="139"/>
      <c r="C232" s="110"/>
      <c r="D232" s="94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28.8" thickTop="1" thickBot="1" x14ac:dyDescent="0.35">
      <c r="A233" s="100"/>
      <c r="B233" s="139"/>
      <c r="C233" s="110"/>
      <c r="D233" s="94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15.6" thickTop="1" thickBot="1" x14ac:dyDescent="0.35">
      <c r="A234" s="100"/>
      <c r="B234" s="139"/>
      <c r="C234" s="110"/>
      <c r="D234" s="94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28.8" thickTop="1" thickBot="1" x14ac:dyDescent="0.35">
      <c r="A235" s="137"/>
      <c r="B235" s="140"/>
      <c r="C235" s="111"/>
      <c r="D235" s="141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5.6" thickTop="1" thickBot="1" x14ac:dyDescent="0.35">
      <c r="A236" s="99" t="s">
        <v>87</v>
      </c>
      <c r="B236" s="138" t="s">
        <v>44</v>
      </c>
      <c r="C236" s="149"/>
      <c r="D236" s="93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15.6" thickTop="1" thickBot="1" x14ac:dyDescent="0.35">
      <c r="A237" s="100"/>
      <c r="B237" s="139"/>
      <c r="C237" s="150"/>
      <c r="D237" s="94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15.6" thickTop="1" thickBot="1" x14ac:dyDescent="0.35">
      <c r="A238" s="100"/>
      <c r="B238" s="139"/>
      <c r="C238" s="150"/>
      <c r="D238" s="94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28.8" thickTop="1" thickBot="1" x14ac:dyDescent="0.35">
      <c r="A239" s="100"/>
      <c r="B239" s="139"/>
      <c r="C239" s="150"/>
      <c r="D239" s="94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15.6" thickTop="1" thickBot="1" x14ac:dyDescent="0.35">
      <c r="A240" s="100"/>
      <c r="B240" s="139"/>
      <c r="C240" s="150"/>
      <c r="D240" s="94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28.8" thickTop="1" thickBot="1" x14ac:dyDescent="0.35">
      <c r="A241" s="147"/>
      <c r="B241" s="148"/>
      <c r="C241" s="151"/>
      <c r="D241" s="131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5.6" thickTop="1" thickBot="1" x14ac:dyDescent="0.35">
      <c r="A242" s="102" t="s">
        <v>88</v>
      </c>
      <c r="B242" s="105" t="s">
        <v>66</v>
      </c>
      <c r="C242" s="96"/>
      <c r="D242" s="142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5.6" thickTop="1" thickBot="1" x14ac:dyDescent="0.35">
      <c r="A243" s="103"/>
      <c r="B243" s="106"/>
      <c r="C243" s="97"/>
      <c r="D243" s="143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15.6" thickTop="1" thickBot="1" x14ac:dyDescent="0.35">
      <c r="A244" s="103"/>
      <c r="B244" s="106"/>
      <c r="C244" s="97"/>
      <c r="D244" s="143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28.8" thickTop="1" thickBot="1" x14ac:dyDescent="0.35">
      <c r="A245" s="103"/>
      <c r="B245" s="106"/>
      <c r="C245" s="97"/>
      <c r="D245" s="143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5.6" thickTop="1" thickBot="1" x14ac:dyDescent="0.35">
      <c r="A246" s="103"/>
      <c r="B246" s="106"/>
      <c r="C246" s="97"/>
      <c r="D246" s="143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" customHeight="1" thickTop="1" thickBot="1" x14ac:dyDescent="0.35">
      <c r="A247" s="125"/>
      <c r="B247" s="145"/>
      <c r="C247" s="98"/>
      <c r="D247" s="144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5.6" thickTop="1" thickBot="1" x14ac:dyDescent="0.35">
      <c r="A248" s="99" t="s">
        <v>89</v>
      </c>
      <c r="B248" s="138" t="s">
        <v>40</v>
      </c>
      <c r="C248" s="109"/>
      <c r="D248" s="93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15.6" thickTop="1" thickBot="1" x14ac:dyDescent="0.35">
      <c r="A249" s="100"/>
      <c r="B249" s="139"/>
      <c r="C249" s="110"/>
      <c r="D249" s="94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15.6" thickTop="1" thickBot="1" x14ac:dyDescent="0.35">
      <c r="A250" s="100"/>
      <c r="B250" s="139"/>
      <c r="C250" s="110"/>
      <c r="D250" s="94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28.8" thickTop="1" thickBot="1" x14ac:dyDescent="0.35">
      <c r="A251" s="100"/>
      <c r="B251" s="139"/>
      <c r="C251" s="110"/>
      <c r="D251" s="94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15.6" thickTop="1" thickBot="1" x14ac:dyDescent="0.35">
      <c r="A252" s="100"/>
      <c r="B252" s="139"/>
      <c r="C252" s="110"/>
      <c r="D252" s="94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28.8" thickTop="1" thickBot="1" x14ac:dyDescent="0.35">
      <c r="A253" s="137"/>
      <c r="B253" s="140"/>
      <c r="C253" s="111"/>
      <c r="D253" s="141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5.6" thickTop="1" thickBot="1" x14ac:dyDescent="0.35">
      <c r="A254" s="99" t="s">
        <v>90</v>
      </c>
      <c r="B254" s="138" t="s">
        <v>41</v>
      </c>
      <c r="C254" s="109"/>
      <c r="D254" s="93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15.6" thickTop="1" thickBot="1" x14ac:dyDescent="0.35">
      <c r="A255" s="100"/>
      <c r="B255" s="139"/>
      <c r="C255" s="110"/>
      <c r="D255" s="94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15.6" thickTop="1" thickBot="1" x14ac:dyDescent="0.35">
      <c r="A256" s="100"/>
      <c r="B256" s="139"/>
      <c r="C256" s="110"/>
      <c r="D256" s="94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28.8" thickTop="1" thickBot="1" x14ac:dyDescent="0.35">
      <c r="A257" s="100"/>
      <c r="B257" s="139"/>
      <c r="C257" s="110"/>
      <c r="D257" s="94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15.6" thickTop="1" thickBot="1" x14ac:dyDescent="0.35">
      <c r="A258" s="100"/>
      <c r="B258" s="139"/>
      <c r="C258" s="110"/>
      <c r="D258" s="94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28.8" thickTop="1" thickBot="1" x14ac:dyDescent="0.35">
      <c r="A259" s="147"/>
      <c r="B259" s="148"/>
      <c r="C259" s="170"/>
      <c r="D259" s="131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5.6" thickTop="1" thickBot="1" x14ac:dyDescent="0.35">
      <c r="A260" s="112" t="s">
        <v>117</v>
      </c>
      <c r="B260" s="115" t="s">
        <v>118</v>
      </c>
      <c r="C260" s="118">
        <v>2025</v>
      </c>
      <c r="D260" s="121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5.6" thickTop="1" thickBot="1" x14ac:dyDescent="0.35">
      <c r="A261" s="113"/>
      <c r="B261" s="116"/>
      <c r="C261" s="119"/>
      <c r="D261" s="122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15.6" thickTop="1" thickBot="1" x14ac:dyDescent="0.35">
      <c r="A262" s="113"/>
      <c r="B262" s="116"/>
      <c r="C262" s="119"/>
      <c r="D262" s="122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28.8" thickTop="1" thickBot="1" x14ac:dyDescent="0.35">
      <c r="A263" s="113"/>
      <c r="B263" s="116"/>
      <c r="C263" s="119"/>
      <c r="D263" s="122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15.6" thickTop="1" thickBot="1" x14ac:dyDescent="0.35">
      <c r="A264" s="113"/>
      <c r="B264" s="116"/>
      <c r="C264" s="119"/>
      <c r="D264" s="122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28.8" thickTop="1" thickBot="1" x14ac:dyDescent="0.35">
      <c r="A265" s="127"/>
      <c r="B265" s="126"/>
      <c r="C265" s="146"/>
      <c r="D265" s="124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" thickTop="1" x14ac:dyDescent="0.3">
      <c r="A266" s="112" t="s">
        <v>128</v>
      </c>
      <c r="B266" s="115" t="s">
        <v>129</v>
      </c>
      <c r="C266" s="118"/>
      <c r="D266" s="121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3">
      <c r="A267" s="113"/>
      <c r="B267" s="116"/>
      <c r="C267" s="119"/>
      <c r="D267" s="122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x14ac:dyDescent="0.3">
      <c r="A268" s="113"/>
      <c r="B268" s="116"/>
      <c r="C268" s="119"/>
      <c r="D268" s="122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7.6" x14ac:dyDescent="0.3">
      <c r="A269" s="113"/>
      <c r="B269" s="116"/>
      <c r="C269" s="119"/>
      <c r="D269" s="122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x14ac:dyDescent="0.3">
      <c r="A270" s="113"/>
      <c r="B270" s="116"/>
      <c r="C270" s="119"/>
      <c r="D270" s="122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8.2" thickBot="1" x14ac:dyDescent="0.35">
      <c r="A271" s="127"/>
      <c r="B271" s="126"/>
      <c r="C271" s="146"/>
      <c r="D271" s="124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5.6" thickTop="1" thickBot="1" x14ac:dyDescent="0.35">
      <c r="A272" s="102" t="s">
        <v>75</v>
      </c>
      <c r="B272" s="105" t="s">
        <v>99</v>
      </c>
      <c r="C272" s="96"/>
      <c r="D272" s="142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5.6" thickTop="1" thickBot="1" x14ac:dyDescent="0.35">
      <c r="A273" s="103"/>
      <c r="B273" s="106"/>
      <c r="C273" s="97"/>
      <c r="D273" s="143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15.6" thickTop="1" thickBot="1" x14ac:dyDescent="0.35">
      <c r="A274" s="103"/>
      <c r="B274" s="106"/>
      <c r="C274" s="97"/>
      <c r="D274" s="143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28.8" thickTop="1" thickBot="1" x14ac:dyDescent="0.35">
      <c r="A275" s="103"/>
      <c r="B275" s="106"/>
      <c r="C275" s="97"/>
      <c r="D275" s="143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5.6" thickTop="1" thickBot="1" x14ac:dyDescent="0.35">
      <c r="A276" s="103"/>
      <c r="B276" s="106"/>
      <c r="C276" s="97"/>
      <c r="D276" s="143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28.8" thickTop="1" thickBot="1" x14ac:dyDescent="0.35">
      <c r="A277" s="125"/>
      <c r="B277" s="145"/>
      <c r="C277" s="98"/>
      <c r="D277" s="144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5.6" thickTop="1" thickBot="1" x14ac:dyDescent="0.35">
      <c r="A278" s="99" t="s">
        <v>76</v>
      </c>
      <c r="B278" s="138" t="s">
        <v>100</v>
      </c>
      <c r="C278" s="149"/>
      <c r="D278" s="93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15.6" thickTop="1" thickBot="1" x14ac:dyDescent="0.35">
      <c r="A279" s="100"/>
      <c r="B279" s="139"/>
      <c r="C279" s="150"/>
      <c r="D279" s="94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15.6" thickTop="1" thickBot="1" x14ac:dyDescent="0.35">
      <c r="A280" s="100"/>
      <c r="B280" s="139"/>
      <c r="C280" s="150"/>
      <c r="D280" s="94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28.8" thickTop="1" thickBot="1" x14ac:dyDescent="0.35">
      <c r="A281" s="100"/>
      <c r="B281" s="139"/>
      <c r="C281" s="150"/>
      <c r="D281" s="94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15.6" thickTop="1" thickBot="1" x14ac:dyDescent="0.35">
      <c r="A282" s="100"/>
      <c r="B282" s="139"/>
      <c r="C282" s="150"/>
      <c r="D282" s="94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28.8" thickTop="1" thickBot="1" x14ac:dyDescent="0.35">
      <c r="A283" s="101"/>
      <c r="B283" s="162"/>
      <c r="C283" s="163"/>
      <c r="D283" s="9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5.6" thickTop="1" thickBot="1" x14ac:dyDescent="0.35">
      <c r="A284" s="112"/>
      <c r="B284" s="115" t="s">
        <v>46</v>
      </c>
      <c r="C284" s="118" t="s">
        <v>119</v>
      </c>
      <c r="D284" s="121"/>
      <c r="E284" s="14" t="s">
        <v>1</v>
      </c>
      <c r="F284" s="15">
        <f>SUM(G284:M284)</f>
        <v>6080228.3496300001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1053714.01963</v>
      </c>
      <c r="K284" s="16">
        <f t="shared" ref="K284:L284" si="212">SUM(K212,K206,K188,K176,K158,K152,K50,K8)</f>
        <v>920934.80643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5.6" thickTop="1" thickBot="1" x14ac:dyDescent="0.35">
      <c r="A285" s="113"/>
      <c r="B285" s="116"/>
      <c r="C285" s="119"/>
      <c r="D285" s="122"/>
      <c r="E285" s="18" t="s">
        <v>2</v>
      </c>
      <c r="F285" s="15">
        <f t="shared" si="197"/>
        <v>201999.10110999999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29989.014299999999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 t="shared" ref="M285" si="216">SUM(M261,M213,M207,M189,M177,M159,M153,M51,M9)</f>
        <v>20780.016</v>
      </c>
    </row>
    <row r="286" spans="1:13" ht="15.6" thickTop="1" thickBot="1" x14ac:dyDescent="0.35">
      <c r="A286" s="113"/>
      <c r="B286" s="116"/>
      <c r="C286" s="119"/>
      <c r="D286" s="122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7">SUM(M262,M214,M208,M190,M178,M160,M154,M52,M10)</f>
        <v>0</v>
      </c>
    </row>
    <row r="287" spans="1:13" ht="28.8" thickTop="1" thickBot="1" x14ac:dyDescent="0.35">
      <c r="A287" s="113"/>
      <c r="B287" s="116"/>
      <c r="C287" s="119"/>
      <c r="D287" s="122"/>
      <c r="E287" s="18" t="s">
        <v>3</v>
      </c>
      <c r="F287" s="15">
        <f t="shared" si="197"/>
        <v>219764.34996000002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18466.271410000001</v>
      </c>
      <c r="L287" s="71">
        <f t="shared" si="215"/>
        <v>1871.4680000000001</v>
      </c>
      <c r="M287" s="92">
        <f t="shared" ref="M287" si="218">SUM(M263,M215,M209,M191,M179,M161,M155,M53,M11)</f>
        <v>1871.4680000000001</v>
      </c>
    </row>
    <row r="288" spans="1:13" ht="27.6" customHeight="1" thickTop="1" thickBot="1" x14ac:dyDescent="0.35">
      <c r="A288" s="113"/>
      <c r="B288" s="116"/>
      <c r="C288" s="119"/>
      <c r="D288" s="122"/>
      <c r="E288" s="18" t="s">
        <v>4</v>
      </c>
      <c r="F288" s="15">
        <f t="shared" si="197"/>
        <v>5502016.64341</v>
      </c>
      <c r="G288" s="19">
        <f t="shared" ref="G288:I288" si="219">SUM(G216,G210,G192,G180,G162,G156,G54,G12)</f>
        <v>765231.09595999995</v>
      </c>
      <c r="H288" s="19">
        <f t="shared" si="219"/>
        <v>656861.01146000007</v>
      </c>
      <c r="I288" s="19">
        <f t="shared" si="219"/>
        <v>883814.36042000004</v>
      </c>
      <c r="J288" s="19">
        <f>SUM(J216,J210,J192,J180,J162,J156,J54,J12)</f>
        <v>968924.07686999987</v>
      </c>
      <c r="K288" s="19">
        <f t="shared" ref="K288:M288" si="220">SUM(K216,K210,K192,K180,K162,K156,K54,K12)</f>
        <v>882879.23251999984</v>
      </c>
      <c r="L288" s="19">
        <f t="shared" si="220"/>
        <v>755747.02997999999</v>
      </c>
      <c r="M288" s="19">
        <f t="shared" si="220"/>
        <v>588559.83620000002</v>
      </c>
    </row>
    <row r="289" spans="1:13" ht="28.8" thickTop="1" thickBot="1" x14ac:dyDescent="0.35">
      <c r="A289" s="114"/>
      <c r="B289" s="117"/>
      <c r="C289" s="120"/>
      <c r="D289" s="123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" thickTop="1" x14ac:dyDescent="0.3">
      <c r="F290" s="36"/>
    </row>
  </sheetData>
  <mergeCells count="198"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2026-06-15T08:41:55Z</dcterms:modified>
</cp:coreProperties>
</file>